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6'!$7:$7</definedName>
    <definedName name="_xlnm.Print_Area" localSheetId="0">'додаток 6'!$A$1:$I$89</definedName>
  </definedNames>
  <calcPr fullCalcOnLoad="1"/>
</workbook>
</file>

<file path=xl/sharedStrings.xml><?xml version="1.0" encoding="utf-8"?>
<sst xmlns="http://schemas.openxmlformats.org/spreadsheetml/2006/main" count="232" uniqueCount="171">
  <si>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</si>
  <si>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</si>
  <si>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</si>
  <si>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</si>
  <si>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</si>
  <si>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</si>
  <si>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</si>
  <si>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</si>
  <si>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</si>
  <si>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</si>
  <si>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</si>
  <si>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0700000</t>
  </si>
  <si>
    <t>Управління охорони здоров’я  Рівненської обласної державної адміністрації</t>
  </si>
  <si>
    <t>0710000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</si>
  <si>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</si>
  <si>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</si>
  <si>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</si>
  <si>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"Про внесення змін до обласного бюджету на 2018 рік"</t>
  </si>
  <si>
    <t>0712010</t>
  </si>
  <si>
    <t>0731</t>
  </si>
  <si>
    <t>Багатопрофільна стаціонарна медична допомога населенню</t>
  </si>
  <si>
    <t xml:space="preserve">Зміни до переліку об’єктів,
видатки на які у 2018 році будуть проводитися
за рахунок коштів бюджету розвитку обласного бюджету </t>
  </si>
  <si>
    <t>0180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</si>
  <si>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</si>
  <si>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</si>
  <si>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</si>
  <si>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</si>
  <si>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</si>
  <si>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</si>
  <si>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</si>
  <si>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</si>
  <si>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С.А.Свисталюк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</si>
  <si>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</si>
  <si>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</si>
  <si>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</si>
  <si>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9770</t>
  </si>
  <si>
    <t>Інші субвенції з місцевого бюджету</t>
  </si>
  <si>
    <t>1110000</t>
  </si>
  <si>
    <t>Управління у справах молоді  та спорту Рівненської обласної державної адміністрації</t>
  </si>
  <si>
    <t>0810</t>
  </si>
  <si>
    <t>1219770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</si>
  <si>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</si>
  <si>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</si>
  <si>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</si>
  <si>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1517360</t>
  </si>
  <si>
    <t>7360</t>
  </si>
  <si>
    <t xml:space="preserve">Виконання інвестиційних проектів </t>
  </si>
  <si>
    <t>0490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</si>
  <si>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</si>
  <si>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</si>
  <si>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</si>
  <si>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1517460</t>
  </si>
  <si>
    <t>7460</t>
  </si>
  <si>
    <t>Утримання та розвиток автомобільних доріг та дорожньої інфраструктури</t>
  </si>
  <si>
    <t>1517463</t>
  </si>
  <si>
    <t>7463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</si>
  <si>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</si>
  <si>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</si>
  <si>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0443</t>
  </si>
  <si>
    <t>1517320</t>
  </si>
  <si>
    <t>1517321</t>
  </si>
  <si>
    <t>1517323</t>
  </si>
  <si>
    <t>1517324</t>
  </si>
  <si>
    <t>1517300</t>
  </si>
  <si>
    <t>7300</t>
  </si>
  <si>
    <t>Будівництво та регіональний розвиток</t>
  </si>
  <si>
    <t>1519770</t>
  </si>
  <si>
    <t xml:space="preserve">з районного бюджету Рівненського району </t>
  </si>
  <si>
    <t>0600000</t>
  </si>
  <si>
    <t>Управління  освіти і науки Рівненської обласної державної адміністрації</t>
  </si>
  <si>
    <t>0610000</t>
  </si>
  <si>
    <t>0922</t>
  </si>
  <si>
    <t>1517368</t>
  </si>
  <si>
    <t>7368</t>
  </si>
  <si>
    <t>Виконання інвестиційних проектів за рахунок субвенцій з інших бюджетів</t>
  </si>
  <si>
    <t>0200000</t>
  </si>
  <si>
    <t>Рівненська обласна державна адміністрація</t>
  </si>
  <si>
    <t>0210000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</si>
  <si>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</si>
  <si>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</si>
  <si>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</si>
  <si>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0712020</t>
  </si>
  <si>
    <t>0732</t>
  </si>
  <si>
    <t xml:space="preserve">Спеціалізована стаціонарна медична допомога населенню 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</si>
  <si>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</si>
  <si>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</si>
  <si>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</si>
  <si>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 міського бюджету міста Радивилів </t>
  </si>
  <si>
    <t>0611080</t>
  </si>
  <si>
    <t>1080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</si>
  <si>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</si>
  <si>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r>
      <t xml:space="preserve">Будівництво </t>
    </r>
    <r>
      <rPr>
        <i/>
        <sz val="12"/>
        <rFont val="Times New Roman"/>
        <family val="1"/>
      </rPr>
      <t>установ та закладів соціальної сфери</t>
    </r>
  </si>
  <si>
    <r>
      <t xml:space="preserve">Будівництво </t>
    </r>
    <r>
      <rPr>
        <i/>
        <sz val="12"/>
        <rFont val="Times New Roman"/>
        <family val="1"/>
      </rPr>
      <t>установ та закладів культури</t>
    </r>
  </si>
  <si>
    <t>1517363</t>
  </si>
  <si>
    <t>7363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</si>
  <si>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</si>
  <si>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 xml:space="preserve">з районного бюджету Володимирецького району </t>
  </si>
  <si>
    <r>
      <t>Будівництво</t>
    </r>
    <r>
      <rPr>
        <sz val="12"/>
        <rFont val="Times New Roman"/>
        <family val="1"/>
      </rPr>
      <t xml:space="preserve"> об'єктів соціально-культурного призначення</t>
    </r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</si>
  <si>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</si>
  <si>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</si>
  <si>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з районного бюджету Березнівського району за рахунок субвенції з місцевого бюджету за рахунок залишку коштів освітньої субвенції, що утворився на початок бюджетного періоду </t>
  </si>
  <si>
    <t xml:space="preserve">Реконструкція опорного закладу Прислуцький навчально-виховний комплекс "Загальноосвітня школа I - III ступенів - дошкільний навчальний заклад" </t>
  </si>
  <si>
    <t>Реконструкція приміщення філії Яцьковицька загальноосвітня школа I - II ступенів опорного закладу Балашівська загальноосвітня школа</t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</si>
  <si>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</si>
  <si>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t>1517322</t>
  </si>
  <si>
    <r>
      <t>Будівництво</t>
    </r>
    <r>
      <rPr>
        <i/>
        <sz val="12"/>
        <rFont val="Times New Roman"/>
        <family val="1"/>
      </rPr>
      <t xml:space="preserve"> медичних установ та закладів</t>
    </r>
  </si>
  <si>
    <t>Додаток  6</t>
  </si>
  <si>
    <t xml:space="preserve">за рахунок субвенції з державного бюджету місцевим бюджетам на реалізацію заходів, спрямованих на розвиток системи охорони здоров"я у сільській місцевості </t>
  </si>
  <si>
    <t>Співфінансування по об’єкту: “Нове будівництво лікарської амбулаторії загальної практики сімейної медицини в с.Карпилівка Сарненського району Рівненської області”</t>
  </si>
  <si>
    <t>1115030</t>
  </si>
  <si>
    <t>5030</t>
  </si>
  <si>
    <t>Розвиток дитячо-юнацького та резервного спорту</t>
  </si>
  <si>
    <t>1115033</t>
  </si>
  <si>
    <t>5033</t>
  </si>
  <si>
    <t xml:space="preserve">Забезпечення підготовки спортсменів школами вищої спортивної майстерності </t>
  </si>
  <si>
    <t>Реконструкція опорного закладу Прислуцький навчально-виховний комплекс "Загальноосвітня школа I - III ступенів - дошкільний навчальний заклад" Березнівської районної ради Рівненської області по вул.Андріївській,91 в с.Прислуч Березнівського району Рівненської області</t>
  </si>
  <si>
    <t>Реконструкція приміщення філії Яцьковицька загальноосвітня школа I - II ступенів опорного закладу Балашівська загальноосвітня школа I - IІI ступенів Березнівської районної ради Рівненської області по вул.Шкільній,2 в с.Яцьковичі Березнівського району Рівненської області</t>
  </si>
  <si>
    <t xml:space="preserve">Реконструкція існуючого приміщення твердопаливної котельні Малошпаківської НВК “Школа-сад” в с.Малий Шпаків по вул.Шкільна, 20а Рівненського району Рівненської обл.  </t>
  </si>
  <si>
    <t>Співфінансування по об’єкту: “Нове будівництво лікарської амбулаторії загальної практики сімейної медицини в с.Карпилівка Сарненського району Рівненської області (в т.ч. проектно-кошторисна документація)”</t>
  </si>
  <si>
    <t>Капітальний ремонт дорожнього покриття  вул.Набережна  в м.Радивилів Рівненської області</t>
  </si>
  <si>
    <t xml:space="preserve">Капітальний  ремонт дорожнього покриття вул.Залізняка в м.Радивилів Рівненської області </t>
  </si>
  <si>
    <t>1517310</t>
  </si>
  <si>
    <r>
      <t>Будівництво</t>
    </r>
    <r>
      <rPr>
        <sz val="12"/>
        <rFont val="Times New Roman"/>
        <family val="1"/>
      </rPr>
      <t xml:space="preserve"> об'єктів житлово-комунального господарства</t>
    </r>
  </si>
  <si>
    <t>1517325</t>
  </si>
  <si>
    <r>
      <t xml:space="preserve">Будівництво </t>
    </r>
    <r>
      <rPr>
        <i/>
        <sz val="12"/>
        <rFont val="Times New Roman"/>
        <family val="1"/>
      </rPr>
      <t>споруд, установ та закладів фізичної культури і спорту</t>
    </r>
  </si>
  <si>
    <t>1517330</t>
  </si>
  <si>
    <t>7330</t>
  </si>
  <si>
    <r>
      <t>Будівництво і</t>
    </r>
    <r>
      <rPr>
        <sz val="12"/>
        <rFont val="Times New Roman"/>
        <family val="1"/>
      </rPr>
      <t>нших об'єктів соціальної та виробничої інфраструктури комунальної власності</t>
    </r>
  </si>
  <si>
    <t>Будівництво блоку санвузлів та роздягалень Колоденської ЗОШ І-ІІІ ступенів в с. Колоденка по вул. Свободи, 22 Рівненського району Рівненської області (Реконструкція)   (у т.ч. проектно-кошторисна документація)</t>
  </si>
  <si>
    <t xml:space="preserve">Капітальний ремонт дорожнього покриття вул.Лев’ятинська  в м.Радивилів (Коригування) </t>
  </si>
  <si>
    <t>Співфінансування придбання відеоендоскопічної системи з відеогастроскопом, відеоколоноскопом та відеодуоденоскопом для комунального підприємства “Рівненська обласна клінічна лікарня” Рівненської обласної ради, вул. Київська, 78Г, м. Рівне</t>
  </si>
  <si>
    <t>Співфінансування капітального ремонту будівель, стаціонарний корпус, блок 1,№2 (заміна вікон) комунального закладу "Рівненська обласна дитяча лікарня"  вул. Київська,60, м. Рівне</t>
  </si>
  <si>
    <t>Співфінансування капітального ремонту будівель, стаціонарний корпус, блок 3 (заміна вікон) комунального закладу "Рівненська обласна дитяча лікарня"  вул. Київська,60, м. Рівне</t>
  </si>
  <si>
    <t>0717367</t>
  </si>
  <si>
    <t xml:space="preserve">з районного бюджету Гощанського району </t>
  </si>
  <si>
    <t xml:space="preserve">Нове будівництво лікарської амбулаторії загальної практики сімейної медицини по вул. І.Франка в с. Горбаків Гощанського району Рівненської області" (в т.ч. проектно-кошторисна документація) </t>
  </si>
  <si>
    <t>0717360</t>
  </si>
  <si>
    <t>Виконання інвестиційних проектів</t>
  </si>
  <si>
    <t xml:space="preserve">з районного бюджету Рокитнівського району </t>
  </si>
  <si>
    <t>0611070</t>
  </si>
  <si>
    <t>1070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</si>
  <si>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</si>
  <si>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з селищного бюджету Клесівської об'єднаної територіальної громади Сарненського району</t>
  </si>
  <si>
    <t>Нерозподілений резерв</t>
  </si>
  <si>
    <t>Нове будівництво лікарської амбулаторії загальної практики сімейної медицини  по вул. Пасічна в с. Городець  Володимирецького району Рівненської област (в т. ч. проектно-кошторисна документація) (співфінансування субвенції з державного бюджету місцевим бюджетам на розвиток системи охорони здоров’я в сільській місцевості)</t>
  </si>
  <si>
    <t>Нове будівництво лікарської амбулаторії загальної практики сімейної медицини  по вул. Нова в с. Полиці  Володимирецького району  Рівненської області (в т. ч. проектно-кошторисна документація) (співфінансування субвенції з державного бюджету місцевим бюджетам на розвиток системи охорони здоров’я в сільській місцевості)</t>
  </si>
  <si>
    <t>1517362</t>
  </si>
  <si>
    <t>7362</t>
  </si>
  <si>
    <r>
      <t xml:space="preserve">Виконання інвестиційних проектів в рамках формування інфраструктури об'єднаних територіальних громад
</t>
    </r>
    <r>
      <rPr>
        <i/>
        <sz val="12"/>
        <rFont val="Times New Roman"/>
        <family val="1"/>
      </rPr>
      <t xml:space="preserve">
</t>
    </r>
  </si>
  <si>
    <t>з селищного бюджету Млинівської об'єднаної територіальної громади Млинівського району</t>
  </si>
  <si>
    <t>Капітальний ремонт дороги по вул. Жовтневій в с Новоселівка Млинівського району Рівненської області</t>
  </si>
  <si>
    <t>Капітальний ремонт дороги по вул. Молодіжна в с. Новини Млинівського району Рівненської області</t>
  </si>
  <si>
    <t>Капітальний ремонт Грушвицького ДНЗ (зовнішнє опорядження та утеплення фасадів, заміна покрівлі, вікон та зовнішніх дверей, відновлення функціонування приміщень другого поверху) за адресою: вул.Шкільна, 12, с.Грушвиця Перша Рівненського району Рівненської обл.</t>
  </si>
  <si>
    <t>з районного бюджету Здолбунівського району</t>
  </si>
  <si>
    <t>Співфінансування об'єкту  нового будівництва "Нове будівництво лікарської амбулаторії загальної практики сімейної медицини по вул. Шкільна в с.Здовбиця Здолбунівського району Рівненської області ( в т.ч проектно- кошторисна документація)</t>
  </si>
  <si>
    <t>Нове будівництво лікарської амбулаторії загальної практики сімейної медицини по вул.Шкільна в с.Шпанів Рівненського району Рівненської області (в т.ч. проектно-кошторисна документація)</t>
  </si>
  <si>
    <t>Нове будівництво лікарської амбулаторії загальної практики сімейної медицини в с.Бармаки Рівненського району Рівненської області</t>
  </si>
  <si>
    <t>Співфінансування по об'єкту "Нове будівництво лікарської амбулаторії загальної практики сімейної медицини по вул.Молодіжна в с.Блажове Рокитнівського району Рівненської області (в т.ч. проектно-кошторисна документація)"</t>
  </si>
  <si>
    <t xml:space="preserve">з міського бюджету міста Дубно </t>
  </si>
  <si>
    <t>Капітальний ремонт вул.Квітнева від буд. №18 до вул.Цегельна в м.Дубно</t>
  </si>
  <si>
    <t>Капітальний ремонт провул.Городній в м.Дубно</t>
  </si>
  <si>
    <t>Капітальний ремонт вул.Ніщинського в м.Дубно</t>
  </si>
  <si>
    <t>Капітальний ремонт дорожнього покриття пров.П.Мирного в м.Дубно</t>
  </si>
  <si>
    <t>1517364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</si>
  <si>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</si>
  <si>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</si>
  <si>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з районного бюджету Володимирецького району</t>
  </si>
  <si>
    <t>Будівництво Озерецької ЗОШ І-ІІ ст. с. Озерці Володимирецького району Рівненської області</t>
  </si>
  <si>
    <t>0719770</t>
  </si>
  <si>
    <t xml:space="preserve">Інші субвенції з місцевого бюджету </t>
  </si>
  <si>
    <t>від 05 жовтня 2018 року № 1135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</si>
</sst>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#,##0.000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color indexed="8"/>
      <name val="Calibri"/>
      <family val="2"/>
    </font>
    <font>
      <i/>
      <sz val="13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3"/>
      <name val="Times New Roman Cyr"/>
      <family val="0"/>
    </font>
    <font>
      <b/>
      <sz val="12"/>
      <name val="Times New Roman Cyr"/>
      <family val="0"/>
    </font>
    <font>
      <i/>
      <sz val="14"/>
      <name val="Times New Roman"/>
      <family val="1"/>
    </font>
    <font>
      <sz val="13"/>
      <name val="Times New Roman Cyr"/>
      <family val="0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>
      <alignment vertical="top"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91" fontId="10" fillId="0" borderId="10" xfId="0" applyNumberFormat="1" applyFont="1" applyFill="1" applyBorder="1" applyAlignment="1" applyProtection="1">
      <alignment vertical="top"/>
      <protection/>
    </xf>
    <xf numFmtId="2" fontId="2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 applyProtection="1">
      <alignment vertical="top" wrapText="1"/>
      <protection locked="0"/>
    </xf>
    <xf numFmtId="4" fontId="14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center" vertical="top" wrapText="1"/>
    </xf>
    <xf numFmtId="191" fontId="15" fillId="0" borderId="10" xfId="49" applyNumberFormat="1" applyFont="1" applyBorder="1" applyAlignment="1">
      <alignment vertical="top" wrapText="1"/>
      <protection/>
    </xf>
    <xf numFmtId="49" fontId="15" fillId="0" borderId="10" xfId="0" applyNumberFormat="1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4" fontId="14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left" vertical="center" wrapText="1"/>
      <protection/>
    </xf>
    <xf numFmtId="4" fontId="14" fillId="0" borderId="10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right" vertical="top"/>
    </xf>
    <xf numFmtId="0" fontId="20" fillId="0" borderId="1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top" wrapText="1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top" wrapText="1"/>
    </xf>
    <xf numFmtId="4" fontId="13" fillId="0" borderId="10" xfId="0" applyNumberFormat="1" applyFont="1" applyBorder="1" applyAlignment="1">
      <alignment horizontal="right" vertical="top" wrapText="1"/>
    </xf>
    <xf numFmtId="49" fontId="15" fillId="0" borderId="10" xfId="0" applyNumberFormat="1" applyFont="1" applyFill="1" applyBorder="1" applyAlignment="1" applyProtection="1">
      <alignment vertical="top" wrapText="1"/>
      <protection locked="0"/>
    </xf>
    <xf numFmtId="0" fontId="15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178" fontId="5" fillId="0" borderId="0" xfId="43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опозиції _17.08.200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SheetLayoutView="100" zoomScalePageLayoutView="0" workbookViewId="0" topLeftCell="F1">
      <selection activeCell="G4" sqref="G4"/>
    </sheetView>
  </sheetViews>
  <sheetFormatPr defaultColWidth="9.125" defaultRowHeight="12.75"/>
  <cols>
    <col min="1" max="1" width="13.625" style="1" customWidth="1"/>
    <col min="2" max="2" width="14.875" style="1" customWidth="1"/>
    <col min="3" max="3" width="8.875" style="1" customWidth="1"/>
    <col min="4" max="4" width="42.125" style="1" customWidth="1"/>
    <col min="5" max="5" width="45.00390625" style="1" customWidth="1"/>
    <col min="6" max="6" width="14.125" style="1" customWidth="1"/>
    <col min="7" max="7" width="14.375" style="1" customWidth="1"/>
    <col min="8" max="8" width="14.25390625" style="1" customWidth="1"/>
    <col min="9" max="9" width="20.375" style="1" customWidth="1"/>
    <col min="10" max="10" width="17.75390625" style="1" bestFit="1" customWidth="1"/>
    <col min="11" max="11" width="12.125" style="1" bestFit="1" customWidth="1"/>
    <col min="12" max="16384" width="9.125" style="1" customWidth="1"/>
  </cols>
  <sheetData>
    <row r="1" spans="1:8" ht="15">
      <c r="A1" s="2"/>
      <c r="B1" s="2"/>
      <c r="C1" s="2"/>
      <c r="G1" s="72" t="s">
        <v>106</v>
      </c>
      <c r="H1" s="72"/>
    </row>
    <row r="2" spans="1:7" ht="15">
      <c r="A2" s="2"/>
      <c r="B2" s="2"/>
      <c r="C2" s="2"/>
      <c r="G2" s="1" t="s">
        <v>0</v>
      </c>
    </row>
    <row r="3" spans="1:7" ht="15">
      <c r="A3" s="2"/>
      <c r="B3" s="2"/>
      <c r="C3" s="2"/>
      <c r="G3" s="38" t="s">
        <v>17</v>
      </c>
    </row>
    <row r="4" spans="1:7" ht="14.25" customHeight="1">
      <c r="A4" s="39"/>
      <c r="B4" s="39"/>
      <c r="G4" s="1" t="s">
        <v>170</v>
      </c>
    </row>
    <row r="5" spans="2:9" ht="51.75" customHeight="1">
      <c r="B5" s="71" t="s">
        <v>21</v>
      </c>
      <c r="C5" s="71"/>
      <c r="D5" s="71"/>
      <c r="E5" s="71"/>
      <c r="F5" s="71"/>
      <c r="G5" s="71"/>
      <c r="H5" s="71"/>
      <c r="I5" s="71"/>
    </row>
    <row r="6" ht="15">
      <c r="I6" s="1" t="s">
        <v>1</v>
      </c>
    </row>
    <row r="7" spans="1:9" ht="95.25" customHeight="1">
      <c r="A7" s="40" t="s">
        <v>14</v>
      </c>
      <c r="B7" s="40" t="s">
        <v>15</v>
      </c>
      <c r="C7" s="40" t="s">
        <v>16</v>
      </c>
      <c r="D7" s="41" t="s">
        <v>10</v>
      </c>
      <c r="E7" s="42" t="s">
        <v>4</v>
      </c>
      <c r="F7" s="42" t="s">
        <v>5</v>
      </c>
      <c r="G7" s="42" t="s">
        <v>6</v>
      </c>
      <c r="H7" s="42" t="s">
        <v>7</v>
      </c>
      <c r="I7" s="42" t="s">
        <v>8</v>
      </c>
    </row>
    <row r="8" spans="1:9" ht="30">
      <c r="A8" s="34" t="s">
        <v>75</v>
      </c>
      <c r="B8" s="43"/>
      <c r="C8" s="33"/>
      <c r="D8" s="33" t="s">
        <v>76</v>
      </c>
      <c r="E8" s="34" t="s">
        <v>3</v>
      </c>
      <c r="F8" s="35"/>
      <c r="G8" s="35"/>
      <c r="H8" s="35"/>
      <c r="I8" s="32">
        <f>I9</f>
        <v>1100000</v>
      </c>
    </row>
    <row r="9" spans="1:9" ht="30">
      <c r="A9" s="34" t="s">
        <v>77</v>
      </c>
      <c r="B9" s="43"/>
      <c r="C9" s="33"/>
      <c r="D9" s="33" t="s">
        <v>76</v>
      </c>
      <c r="E9" s="34"/>
      <c r="F9" s="35"/>
      <c r="G9" s="35"/>
      <c r="H9" s="35"/>
      <c r="I9" s="32">
        <f>I10</f>
        <v>1100000</v>
      </c>
    </row>
    <row r="10" spans="1:9" ht="45.75">
      <c r="A10" s="27" t="s">
        <v>78</v>
      </c>
      <c r="B10" s="12" t="s">
        <v>79</v>
      </c>
      <c r="C10" s="12" t="s">
        <v>22</v>
      </c>
      <c r="D10" s="45" t="s">
        <v>80</v>
      </c>
      <c r="E10" s="42"/>
      <c r="F10" s="42"/>
      <c r="G10" s="42"/>
      <c r="H10" s="42"/>
      <c r="I10" s="36">
        <v>1100000</v>
      </c>
    </row>
    <row r="11" spans="1:9" ht="36" customHeight="1">
      <c r="A11" s="34" t="s">
        <v>68</v>
      </c>
      <c r="B11" s="43"/>
      <c r="C11" s="33"/>
      <c r="D11" s="33" t="s">
        <v>69</v>
      </c>
      <c r="E11" s="34" t="s">
        <v>3</v>
      </c>
      <c r="F11" s="35"/>
      <c r="G11" s="35"/>
      <c r="H11" s="35"/>
      <c r="I11" s="32">
        <f>I12</f>
        <v>528355</v>
      </c>
    </row>
    <row r="12" spans="1:9" ht="34.5" customHeight="1">
      <c r="A12" s="34" t="s">
        <v>70</v>
      </c>
      <c r="B12" s="43"/>
      <c r="C12" s="33"/>
      <c r="D12" s="33" t="s">
        <v>69</v>
      </c>
      <c r="E12" s="34"/>
      <c r="F12" s="35"/>
      <c r="G12" s="35"/>
      <c r="H12" s="35"/>
      <c r="I12" s="32">
        <f>SUM(I13:I14)</f>
        <v>528355</v>
      </c>
    </row>
    <row r="13" spans="1:9" ht="92.25">
      <c r="A13" s="27" t="s">
        <v>139</v>
      </c>
      <c r="B13" s="11" t="s">
        <v>140</v>
      </c>
      <c r="C13" s="12" t="s">
        <v>71</v>
      </c>
      <c r="D13" s="45" t="s">
        <v>141</v>
      </c>
      <c r="E13" s="42"/>
      <c r="F13" s="42"/>
      <c r="G13" s="42"/>
      <c r="H13" s="42"/>
      <c r="I13" s="36">
        <f>198000+25355</f>
        <v>223355</v>
      </c>
    </row>
    <row r="14" spans="1:9" ht="123">
      <c r="A14" s="27" t="s">
        <v>88</v>
      </c>
      <c r="B14" s="12" t="s">
        <v>89</v>
      </c>
      <c r="C14" s="12" t="s">
        <v>71</v>
      </c>
      <c r="D14" s="45" t="s">
        <v>90</v>
      </c>
      <c r="E14" s="42"/>
      <c r="F14" s="42"/>
      <c r="G14" s="42"/>
      <c r="H14" s="42"/>
      <c r="I14" s="36">
        <v>305000</v>
      </c>
    </row>
    <row r="15" spans="1:9" ht="45">
      <c r="A15" s="34" t="s">
        <v>11</v>
      </c>
      <c r="B15" s="43"/>
      <c r="C15" s="33"/>
      <c r="D15" s="33" t="s">
        <v>12</v>
      </c>
      <c r="E15" s="34" t="s">
        <v>3</v>
      </c>
      <c r="F15" s="35"/>
      <c r="G15" s="35"/>
      <c r="H15" s="35"/>
      <c r="I15" s="32">
        <f>I16</f>
        <v>44053623</v>
      </c>
    </row>
    <row r="16" spans="1:9" ht="45">
      <c r="A16" s="34" t="s">
        <v>13</v>
      </c>
      <c r="B16" s="43"/>
      <c r="C16" s="33"/>
      <c r="D16" s="33" t="s">
        <v>12</v>
      </c>
      <c r="E16" s="34"/>
      <c r="F16" s="35"/>
      <c r="G16" s="35"/>
      <c r="H16" s="35"/>
      <c r="I16" s="32">
        <f>SUM(I17:I19)+I25</f>
        <v>44053623</v>
      </c>
    </row>
    <row r="17" spans="1:9" ht="30.75">
      <c r="A17" s="27" t="s">
        <v>18</v>
      </c>
      <c r="B17" s="12">
        <v>2010</v>
      </c>
      <c r="C17" s="12" t="s">
        <v>19</v>
      </c>
      <c r="D17" s="46" t="s">
        <v>20</v>
      </c>
      <c r="E17" s="42"/>
      <c r="F17" s="42"/>
      <c r="G17" s="42"/>
      <c r="H17" s="42"/>
      <c r="I17" s="21">
        <f>11394000</f>
        <v>11394000</v>
      </c>
    </row>
    <row r="18" spans="1:9" ht="30.75">
      <c r="A18" s="27" t="s">
        <v>81</v>
      </c>
      <c r="B18" s="12">
        <v>2020</v>
      </c>
      <c r="C18" s="12" t="s">
        <v>82</v>
      </c>
      <c r="D18" s="46" t="s">
        <v>83</v>
      </c>
      <c r="E18" s="42"/>
      <c r="F18" s="42"/>
      <c r="G18" s="42"/>
      <c r="H18" s="42"/>
      <c r="I18" s="21">
        <f>161803+324040+17600</f>
        <v>503443</v>
      </c>
    </row>
    <row r="19" spans="1:9" ht="16.5">
      <c r="A19" s="27" t="s">
        <v>136</v>
      </c>
      <c r="B19" s="12"/>
      <c r="C19" s="16"/>
      <c r="D19" s="46" t="s">
        <v>137</v>
      </c>
      <c r="E19" s="42"/>
      <c r="F19" s="42"/>
      <c r="G19" s="42"/>
      <c r="H19" s="42"/>
      <c r="I19" s="22">
        <f>SUM(I20:I23)</f>
        <v>31106180</v>
      </c>
    </row>
    <row r="20" spans="1:9" ht="107.25" customHeight="1">
      <c r="A20" s="23" t="s">
        <v>98</v>
      </c>
      <c r="B20" s="15" t="s">
        <v>94</v>
      </c>
      <c r="C20" s="16" t="s">
        <v>47</v>
      </c>
      <c r="D20" s="68" t="s">
        <v>99</v>
      </c>
      <c r="E20" s="63" t="s">
        <v>130</v>
      </c>
      <c r="F20" s="42"/>
      <c r="G20" s="42"/>
      <c r="H20" s="42"/>
      <c r="I20" s="21">
        <f>1172040</f>
        <v>1172040</v>
      </c>
    </row>
    <row r="21" spans="1:9" ht="76.5">
      <c r="A21" s="23" t="s">
        <v>98</v>
      </c>
      <c r="B21" s="15" t="s">
        <v>94</v>
      </c>
      <c r="C21" s="16" t="s">
        <v>47</v>
      </c>
      <c r="D21" s="68" t="s">
        <v>99</v>
      </c>
      <c r="E21" s="68" t="s">
        <v>131</v>
      </c>
      <c r="F21" s="42"/>
      <c r="G21" s="42"/>
      <c r="H21" s="42"/>
      <c r="I21" s="21">
        <v>6000</v>
      </c>
    </row>
    <row r="22" spans="1:9" ht="76.5">
      <c r="A22" s="23" t="s">
        <v>98</v>
      </c>
      <c r="B22" s="15" t="s">
        <v>94</v>
      </c>
      <c r="C22" s="16" t="s">
        <v>47</v>
      </c>
      <c r="D22" s="68" t="s">
        <v>99</v>
      </c>
      <c r="E22" s="68" t="s">
        <v>132</v>
      </c>
      <c r="F22" s="42"/>
      <c r="G22" s="42"/>
      <c r="H22" s="42"/>
      <c r="I22" s="21">
        <v>6000</v>
      </c>
    </row>
    <row r="23" spans="1:9" ht="61.5">
      <c r="A23" s="23" t="s">
        <v>133</v>
      </c>
      <c r="B23" s="23" t="s">
        <v>85</v>
      </c>
      <c r="C23" s="17" t="s">
        <v>47</v>
      </c>
      <c r="D23" s="24" t="s">
        <v>86</v>
      </c>
      <c r="E23" s="68"/>
      <c r="F23" s="42"/>
      <c r="G23" s="42"/>
      <c r="H23" s="42"/>
      <c r="I23" s="66">
        <f>I24+1174740</f>
        <v>29922140</v>
      </c>
    </row>
    <row r="24" spans="1:9" ht="61.5">
      <c r="A24" s="23"/>
      <c r="B24" s="23"/>
      <c r="C24" s="17"/>
      <c r="D24" s="24"/>
      <c r="E24" s="25" t="s">
        <v>107</v>
      </c>
      <c r="F24" s="42"/>
      <c r="G24" s="42"/>
      <c r="H24" s="42"/>
      <c r="I24" s="66">
        <v>28747400</v>
      </c>
    </row>
    <row r="25" spans="1:9" ht="16.5">
      <c r="A25" s="19" t="s">
        <v>168</v>
      </c>
      <c r="B25" s="19" t="s">
        <v>35</v>
      </c>
      <c r="C25" s="19" t="s">
        <v>22</v>
      </c>
      <c r="D25" s="70" t="s">
        <v>169</v>
      </c>
      <c r="E25" s="25"/>
      <c r="F25" s="42"/>
      <c r="G25" s="42"/>
      <c r="H25" s="42"/>
      <c r="I25" s="67">
        <v>1050000</v>
      </c>
    </row>
    <row r="26" spans="1:9" ht="45">
      <c r="A26" s="34" t="s">
        <v>23</v>
      </c>
      <c r="B26" s="43"/>
      <c r="C26" s="33"/>
      <c r="D26" s="33" t="s">
        <v>24</v>
      </c>
      <c r="E26" s="34" t="s">
        <v>3</v>
      </c>
      <c r="F26" s="35"/>
      <c r="G26" s="35"/>
      <c r="H26" s="35"/>
      <c r="I26" s="32">
        <f>I27</f>
        <v>1571591</v>
      </c>
    </row>
    <row r="27" spans="1:9" ht="45">
      <c r="A27" s="34" t="s">
        <v>25</v>
      </c>
      <c r="B27" s="43"/>
      <c r="C27" s="33"/>
      <c r="D27" s="33" t="s">
        <v>24</v>
      </c>
      <c r="E27" s="34"/>
      <c r="F27" s="35"/>
      <c r="G27" s="35"/>
      <c r="H27" s="35"/>
      <c r="I27" s="32">
        <f>I28</f>
        <v>1571591</v>
      </c>
    </row>
    <row r="28" spans="1:9" ht="65.25" customHeight="1">
      <c r="A28" s="27" t="s">
        <v>26</v>
      </c>
      <c r="B28" s="47">
        <v>3100</v>
      </c>
      <c r="C28" s="48"/>
      <c r="D28" s="64" t="s">
        <v>27</v>
      </c>
      <c r="E28" s="42"/>
      <c r="F28" s="42"/>
      <c r="G28" s="42"/>
      <c r="H28" s="42"/>
      <c r="I28" s="21">
        <f>I29</f>
        <v>1571591</v>
      </c>
    </row>
    <row r="29" spans="1:9" ht="107.25">
      <c r="A29" s="23" t="s">
        <v>28</v>
      </c>
      <c r="B29" s="49">
        <v>3102</v>
      </c>
      <c r="C29" s="50" t="s">
        <v>29</v>
      </c>
      <c r="D29" s="51" t="s">
        <v>30</v>
      </c>
      <c r="E29" s="42"/>
      <c r="F29" s="42"/>
      <c r="G29" s="42"/>
      <c r="H29" s="42"/>
      <c r="I29" s="21">
        <v>1571591</v>
      </c>
    </row>
    <row r="30" spans="1:9" ht="45">
      <c r="A30" s="34" t="s">
        <v>37</v>
      </c>
      <c r="B30" s="33"/>
      <c r="C30" s="33"/>
      <c r="D30" s="33" t="s">
        <v>38</v>
      </c>
      <c r="E30" s="34" t="s">
        <v>3</v>
      </c>
      <c r="F30" s="35"/>
      <c r="G30" s="35"/>
      <c r="H30" s="35"/>
      <c r="I30" s="32">
        <f>I31</f>
        <v>100000</v>
      </c>
    </row>
    <row r="31" spans="1:9" ht="45">
      <c r="A31" s="34" t="s">
        <v>37</v>
      </c>
      <c r="B31" s="33"/>
      <c r="C31" s="33"/>
      <c r="D31" s="33" t="s">
        <v>38</v>
      </c>
      <c r="E31" s="34"/>
      <c r="F31" s="35"/>
      <c r="G31" s="35"/>
      <c r="H31" s="35"/>
      <c r="I31" s="32">
        <f>I32</f>
        <v>100000</v>
      </c>
    </row>
    <row r="32" spans="1:9" ht="30.75">
      <c r="A32" s="19" t="s">
        <v>109</v>
      </c>
      <c r="B32" s="19" t="s">
        <v>110</v>
      </c>
      <c r="C32" s="19"/>
      <c r="D32" s="20" t="s">
        <v>111</v>
      </c>
      <c r="E32" s="42"/>
      <c r="F32" s="42"/>
      <c r="G32" s="42"/>
      <c r="H32" s="42"/>
      <c r="I32" s="36">
        <f>I33</f>
        <v>100000</v>
      </c>
    </row>
    <row r="33" spans="1:9" ht="30.75">
      <c r="A33" s="17" t="s">
        <v>112</v>
      </c>
      <c r="B33" s="17" t="s">
        <v>113</v>
      </c>
      <c r="C33" s="17" t="s">
        <v>39</v>
      </c>
      <c r="D33" s="18" t="s">
        <v>114</v>
      </c>
      <c r="E33" s="42"/>
      <c r="F33" s="42"/>
      <c r="G33" s="42"/>
      <c r="H33" s="42"/>
      <c r="I33" s="26">
        <v>100000</v>
      </c>
    </row>
    <row r="34" spans="1:9" ht="60">
      <c r="A34" s="34" t="s">
        <v>32</v>
      </c>
      <c r="B34" s="33"/>
      <c r="C34" s="33"/>
      <c r="D34" s="33" t="s">
        <v>33</v>
      </c>
      <c r="E34" s="34" t="s">
        <v>3</v>
      </c>
      <c r="F34" s="35"/>
      <c r="G34" s="35"/>
      <c r="H34" s="35"/>
      <c r="I34" s="32">
        <f>I35</f>
        <v>-977434</v>
      </c>
    </row>
    <row r="35" spans="1:9" ht="60">
      <c r="A35" s="34" t="s">
        <v>34</v>
      </c>
      <c r="B35" s="33"/>
      <c r="C35" s="33"/>
      <c r="D35" s="33" t="s">
        <v>33</v>
      </c>
      <c r="E35" s="34"/>
      <c r="F35" s="35"/>
      <c r="G35" s="35"/>
      <c r="H35" s="35"/>
      <c r="I35" s="32">
        <f>I36</f>
        <v>-977434</v>
      </c>
    </row>
    <row r="36" spans="1:9" ht="18.75" customHeight="1">
      <c r="A36" s="19" t="s">
        <v>40</v>
      </c>
      <c r="B36" s="19" t="s">
        <v>35</v>
      </c>
      <c r="C36" s="19" t="s">
        <v>22</v>
      </c>
      <c r="D36" s="20" t="s">
        <v>36</v>
      </c>
      <c r="E36" s="42"/>
      <c r="F36" s="42"/>
      <c r="G36" s="42"/>
      <c r="H36" s="42"/>
      <c r="I36" s="21">
        <v>-977434</v>
      </c>
    </row>
    <row r="37" spans="1:9" ht="45">
      <c r="A37" s="34" t="s">
        <v>41</v>
      </c>
      <c r="B37" s="33"/>
      <c r="C37" s="33"/>
      <c r="D37" s="33" t="s">
        <v>42</v>
      </c>
      <c r="E37" s="34" t="s">
        <v>3</v>
      </c>
      <c r="F37" s="35"/>
      <c r="G37" s="35"/>
      <c r="H37" s="35"/>
      <c r="I37" s="32">
        <f>I38</f>
        <v>-11060518</v>
      </c>
    </row>
    <row r="38" spans="1:9" ht="45">
      <c r="A38" s="34" t="s">
        <v>43</v>
      </c>
      <c r="B38" s="33"/>
      <c r="C38" s="33"/>
      <c r="D38" s="33" t="s">
        <v>42</v>
      </c>
      <c r="E38" s="34"/>
      <c r="F38" s="35"/>
      <c r="G38" s="35"/>
      <c r="H38" s="35"/>
      <c r="I38" s="32">
        <f>I39+I77+I86</f>
        <v>-11060518</v>
      </c>
    </row>
    <row r="39" spans="1:9" ht="20.25" customHeight="1">
      <c r="A39" s="30" t="s">
        <v>63</v>
      </c>
      <c r="B39" s="30" t="s">
        <v>64</v>
      </c>
      <c r="C39" s="30"/>
      <c r="D39" s="31" t="s">
        <v>65</v>
      </c>
      <c r="E39" s="52"/>
      <c r="F39" s="10"/>
      <c r="G39" s="10"/>
      <c r="H39" s="10"/>
      <c r="I39" s="14">
        <f>I41+I51+I40+I50</f>
        <v>-32842238</v>
      </c>
    </row>
    <row r="40" spans="1:9" ht="30.75">
      <c r="A40" s="11" t="s">
        <v>121</v>
      </c>
      <c r="B40" s="12">
        <v>7310</v>
      </c>
      <c r="C40" s="11" t="s">
        <v>58</v>
      </c>
      <c r="D40" s="13" t="s">
        <v>122</v>
      </c>
      <c r="E40" s="52"/>
      <c r="F40" s="10"/>
      <c r="G40" s="10"/>
      <c r="H40" s="10"/>
      <c r="I40" s="67">
        <v>-1000000</v>
      </c>
    </row>
    <row r="41" spans="1:9" ht="30.75">
      <c r="A41" s="11" t="s">
        <v>59</v>
      </c>
      <c r="B41" s="12">
        <v>7320</v>
      </c>
      <c r="C41" s="11"/>
      <c r="D41" s="13" t="s">
        <v>97</v>
      </c>
      <c r="E41" s="52"/>
      <c r="F41" s="10"/>
      <c r="G41" s="10"/>
      <c r="H41" s="10"/>
      <c r="I41" s="67">
        <f>SUM(I42:I49)-I44-I43-I46</f>
        <v>-12170976</v>
      </c>
    </row>
    <row r="42" spans="1:11" ht="16.5">
      <c r="A42" s="15" t="s">
        <v>60</v>
      </c>
      <c r="B42" s="16">
        <v>7321</v>
      </c>
      <c r="C42" s="16" t="s">
        <v>58</v>
      </c>
      <c r="D42" s="62" t="s">
        <v>103</v>
      </c>
      <c r="E42" s="57"/>
      <c r="F42" s="58"/>
      <c r="G42" s="58"/>
      <c r="H42" s="58"/>
      <c r="I42" s="66">
        <f>-11291739+I44+I43</f>
        <v>-6691739</v>
      </c>
      <c r="J42" s="5"/>
      <c r="K42" s="6"/>
    </row>
    <row r="43" spans="1:11" ht="16.5">
      <c r="A43" s="15"/>
      <c r="B43" s="16"/>
      <c r="C43" s="16"/>
      <c r="D43" s="62"/>
      <c r="E43" s="69" t="s">
        <v>143</v>
      </c>
      <c r="F43" s="58"/>
      <c r="G43" s="58"/>
      <c r="H43" s="58"/>
      <c r="I43" s="66">
        <v>3000000</v>
      </c>
      <c r="J43" s="61"/>
      <c r="K43" s="6"/>
    </row>
    <row r="44" spans="1:11" ht="76.5">
      <c r="A44" s="15"/>
      <c r="B44" s="16"/>
      <c r="C44" s="16"/>
      <c r="D44" s="62"/>
      <c r="E44" s="62" t="s">
        <v>128</v>
      </c>
      <c r="F44" s="58"/>
      <c r="G44" s="58"/>
      <c r="H44" s="58"/>
      <c r="I44" s="66">
        <v>1600000</v>
      </c>
      <c r="J44" s="61"/>
      <c r="K44" s="6"/>
    </row>
    <row r="45" spans="1:11" ht="16.5">
      <c r="A45" s="16" t="s">
        <v>104</v>
      </c>
      <c r="B45" s="16">
        <v>7322</v>
      </c>
      <c r="C45" s="16" t="s">
        <v>58</v>
      </c>
      <c r="D45" s="62" t="s">
        <v>105</v>
      </c>
      <c r="E45" s="57"/>
      <c r="F45" s="58"/>
      <c r="G45" s="58"/>
      <c r="H45" s="58"/>
      <c r="I45" s="66">
        <f>-9566000+3000000</f>
        <v>-6566000</v>
      </c>
      <c r="J45" s="61"/>
      <c r="K45" s="6"/>
    </row>
    <row r="46" spans="1:11" ht="16.5">
      <c r="A46" s="16"/>
      <c r="B46" s="16"/>
      <c r="C46" s="16"/>
      <c r="D46" s="62"/>
      <c r="E46" s="69" t="s">
        <v>143</v>
      </c>
      <c r="F46" s="58"/>
      <c r="G46" s="58"/>
      <c r="H46" s="58"/>
      <c r="I46" s="66">
        <v>3000000</v>
      </c>
      <c r="J46" s="61"/>
      <c r="K46" s="6"/>
    </row>
    <row r="47" spans="1:9" ht="30.75">
      <c r="A47" s="16" t="s">
        <v>61</v>
      </c>
      <c r="B47" s="16">
        <v>7323</v>
      </c>
      <c r="C47" s="16" t="s">
        <v>58</v>
      </c>
      <c r="D47" s="62" t="s">
        <v>91</v>
      </c>
      <c r="E47" s="57"/>
      <c r="F47" s="58"/>
      <c r="G47" s="58"/>
      <c r="H47" s="58"/>
      <c r="I47" s="66">
        <v>1438009</v>
      </c>
    </row>
    <row r="48" spans="1:9" ht="16.5">
      <c r="A48" s="16" t="s">
        <v>62</v>
      </c>
      <c r="B48" s="16">
        <v>7324</v>
      </c>
      <c r="C48" s="16" t="s">
        <v>58</v>
      </c>
      <c r="D48" s="62" t="s">
        <v>92</v>
      </c>
      <c r="E48" s="57"/>
      <c r="F48" s="58"/>
      <c r="G48" s="58"/>
      <c r="H48" s="58"/>
      <c r="I48" s="66">
        <v>-1351246</v>
      </c>
    </row>
    <row r="49" spans="1:9" ht="30.75">
      <c r="A49" s="16" t="s">
        <v>123</v>
      </c>
      <c r="B49" s="16">
        <v>7325</v>
      </c>
      <c r="C49" s="16" t="s">
        <v>58</v>
      </c>
      <c r="D49" s="62" t="s">
        <v>124</v>
      </c>
      <c r="E49" s="57"/>
      <c r="F49" s="58"/>
      <c r="G49" s="58"/>
      <c r="H49" s="58"/>
      <c r="I49" s="66">
        <v>1000000</v>
      </c>
    </row>
    <row r="50" spans="1:9" ht="45.75">
      <c r="A50" s="11" t="s">
        <v>125</v>
      </c>
      <c r="B50" s="11" t="s">
        <v>126</v>
      </c>
      <c r="C50" s="11" t="s">
        <v>58</v>
      </c>
      <c r="D50" s="13" t="s">
        <v>127</v>
      </c>
      <c r="E50" s="57"/>
      <c r="F50" s="58"/>
      <c r="G50" s="58"/>
      <c r="H50" s="58"/>
      <c r="I50" s="67">
        <v>-482949</v>
      </c>
    </row>
    <row r="51" spans="1:9" ht="16.5">
      <c r="A51" s="19" t="s">
        <v>44</v>
      </c>
      <c r="B51" s="19" t="s">
        <v>45</v>
      </c>
      <c r="C51" s="19"/>
      <c r="D51" s="20" t="s">
        <v>46</v>
      </c>
      <c r="E51" s="28"/>
      <c r="F51" s="29"/>
      <c r="G51" s="29"/>
      <c r="H51" s="29"/>
      <c r="I51" s="14">
        <f>I52+I56+I61+I53+I59</f>
        <v>-19188313</v>
      </c>
    </row>
    <row r="52" spans="1:9" ht="45.75">
      <c r="A52" s="17" t="s">
        <v>48</v>
      </c>
      <c r="B52" s="17" t="s">
        <v>49</v>
      </c>
      <c r="C52" s="17" t="s">
        <v>47</v>
      </c>
      <c r="D52" s="18" t="s">
        <v>50</v>
      </c>
      <c r="E52" s="57"/>
      <c r="F52" s="58"/>
      <c r="G52" s="58"/>
      <c r="H52" s="58"/>
      <c r="I52" s="59">
        <v>-2444000</v>
      </c>
    </row>
    <row r="53" spans="1:9" ht="50.25" customHeight="1">
      <c r="A53" s="17" t="s">
        <v>146</v>
      </c>
      <c r="B53" s="17" t="s">
        <v>147</v>
      </c>
      <c r="C53" s="17" t="s">
        <v>47</v>
      </c>
      <c r="D53" s="18" t="s">
        <v>148</v>
      </c>
      <c r="E53" s="57"/>
      <c r="F53" s="58"/>
      <c r="G53" s="58"/>
      <c r="H53" s="58"/>
      <c r="I53" s="59">
        <f>I54+I55</f>
        <v>164556</v>
      </c>
    </row>
    <row r="54" spans="1:9" ht="45.75">
      <c r="A54" s="17"/>
      <c r="B54" s="17"/>
      <c r="C54" s="17"/>
      <c r="D54" s="25" t="s">
        <v>149</v>
      </c>
      <c r="E54" s="37" t="s">
        <v>150</v>
      </c>
      <c r="F54" s="58"/>
      <c r="G54" s="58"/>
      <c r="H54" s="58"/>
      <c r="I54" s="59">
        <v>79953</v>
      </c>
    </row>
    <row r="55" spans="1:9" ht="45.75">
      <c r="A55" s="17"/>
      <c r="B55" s="17"/>
      <c r="C55" s="17"/>
      <c r="D55" s="25" t="s">
        <v>149</v>
      </c>
      <c r="E55" s="37" t="s">
        <v>151</v>
      </c>
      <c r="F55" s="58"/>
      <c r="G55" s="58"/>
      <c r="H55" s="58"/>
      <c r="I55" s="59">
        <v>84603</v>
      </c>
    </row>
    <row r="56" spans="1:9" ht="45.75">
      <c r="A56" s="17" t="s">
        <v>93</v>
      </c>
      <c r="B56" s="17" t="s">
        <v>94</v>
      </c>
      <c r="C56" s="17" t="s">
        <v>47</v>
      </c>
      <c r="D56" s="24" t="s">
        <v>95</v>
      </c>
      <c r="E56" s="18"/>
      <c r="F56" s="58"/>
      <c r="G56" s="58"/>
      <c r="H56" s="58"/>
      <c r="I56" s="59">
        <f>I57+5000+I58</f>
        <v>105000</v>
      </c>
    </row>
    <row r="57" spans="1:9" ht="76.5">
      <c r="A57" s="19"/>
      <c r="B57" s="19"/>
      <c r="C57" s="19"/>
      <c r="D57" s="25" t="s">
        <v>67</v>
      </c>
      <c r="E57" s="37" t="s">
        <v>117</v>
      </c>
      <c r="F57" s="56"/>
      <c r="G57" s="56"/>
      <c r="H57" s="56"/>
      <c r="I57" s="26">
        <v>50000</v>
      </c>
    </row>
    <row r="58" spans="1:9" ht="107.25">
      <c r="A58" s="19"/>
      <c r="B58" s="19"/>
      <c r="C58" s="19"/>
      <c r="D58" s="25" t="s">
        <v>67</v>
      </c>
      <c r="E58" s="37" t="s">
        <v>152</v>
      </c>
      <c r="F58" s="56"/>
      <c r="G58" s="56"/>
      <c r="H58" s="56"/>
      <c r="I58" s="26">
        <v>50000</v>
      </c>
    </row>
    <row r="59" spans="1:9" ht="61.5">
      <c r="A59" s="23" t="s">
        <v>163</v>
      </c>
      <c r="B59" s="23" t="s">
        <v>164</v>
      </c>
      <c r="C59" s="17" t="s">
        <v>47</v>
      </c>
      <c r="D59" s="24" t="s">
        <v>165</v>
      </c>
      <c r="E59" s="37"/>
      <c r="F59" s="56"/>
      <c r="G59" s="56"/>
      <c r="H59" s="56"/>
      <c r="I59" s="26">
        <f>I60</f>
        <v>8587343</v>
      </c>
    </row>
    <row r="60" spans="1:9" ht="30.75">
      <c r="A60" s="19"/>
      <c r="B60" s="19"/>
      <c r="C60" s="19"/>
      <c r="D60" s="25" t="s">
        <v>166</v>
      </c>
      <c r="E60" s="25" t="s">
        <v>167</v>
      </c>
      <c r="F60" s="56"/>
      <c r="G60" s="56"/>
      <c r="H60" s="56"/>
      <c r="I60" s="26">
        <v>8587343</v>
      </c>
    </row>
    <row r="61" spans="1:9" ht="61.5">
      <c r="A61" s="23" t="s">
        <v>84</v>
      </c>
      <c r="B61" s="23" t="s">
        <v>85</v>
      </c>
      <c r="C61" s="17" t="s">
        <v>47</v>
      </c>
      <c r="D61" s="24" t="s">
        <v>86</v>
      </c>
      <c r="E61" s="18"/>
      <c r="F61" s="56"/>
      <c r="G61" s="56"/>
      <c r="H61" s="56"/>
      <c r="I61" s="26">
        <f>SUM(I62:I71)</f>
        <v>-25601212</v>
      </c>
    </row>
    <row r="62" spans="1:9" ht="66" customHeight="1">
      <c r="A62" s="23"/>
      <c r="B62" s="23"/>
      <c r="C62" s="17"/>
      <c r="D62" s="25"/>
      <c r="E62" s="25" t="s">
        <v>107</v>
      </c>
      <c r="F62" s="56"/>
      <c r="G62" s="56"/>
      <c r="H62" s="56"/>
      <c r="I62" s="26">
        <v>-28747400</v>
      </c>
    </row>
    <row r="63" spans="1:9" ht="123">
      <c r="A63" s="23"/>
      <c r="B63" s="23"/>
      <c r="C63" s="17"/>
      <c r="D63" s="25" t="s">
        <v>96</v>
      </c>
      <c r="E63" s="25" t="s">
        <v>144</v>
      </c>
      <c r="F63" s="56"/>
      <c r="G63" s="56"/>
      <c r="H63" s="56"/>
      <c r="I63" s="26">
        <v>403000</v>
      </c>
    </row>
    <row r="64" spans="1:9" ht="123">
      <c r="A64" s="23"/>
      <c r="B64" s="23"/>
      <c r="C64" s="17"/>
      <c r="D64" s="25" t="s">
        <v>96</v>
      </c>
      <c r="E64" s="25" t="s">
        <v>145</v>
      </c>
      <c r="F64" s="56"/>
      <c r="G64" s="56"/>
      <c r="H64" s="56"/>
      <c r="I64" s="26">
        <v>200000</v>
      </c>
    </row>
    <row r="65" spans="1:9" ht="76.5">
      <c r="A65" s="23"/>
      <c r="B65" s="23"/>
      <c r="C65" s="17"/>
      <c r="D65" s="25" t="s">
        <v>134</v>
      </c>
      <c r="E65" s="25" t="s">
        <v>135</v>
      </c>
      <c r="F65" s="56"/>
      <c r="G65" s="56"/>
      <c r="H65" s="56"/>
      <c r="I65" s="26">
        <v>698688</v>
      </c>
    </row>
    <row r="66" spans="1:9" ht="95.25" customHeight="1">
      <c r="A66" s="23"/>
      <c r="B66" s="23"/>
      <c r="C66" s="17"/>
      <c r="D66" s="25" t="s">
        <v>153</v>
      </c>
      <c r="E66" s="25" t="s">
        <v>154</v>
      </c>
      <c r="F66" s="56"/>
      <c r="G66" s="56"/>
      <c r="H66" s="56"/>
      <c r="I66" s="26">
        <v>836000</v>
      </c>
    </row>
    <row r="67" spans="1:9" ht="76.5">
      <c r="A67" s="23"/>
      <c r="B67" s="23"/>
      <c r="C67" s="17"/>
      <c r="D67" s="25" t="s">
        <v>67</v>
      </c>
      <c r="E67" s="25" t="s">
        <v>155</v>
      </c>
      <c r="F67" s="56"/>
      <c r="G67" s="56"/>
      <c r="H67" s="56"/>
      <c r="I67" s="26">
        <v>200000</v>
      </c>
    </row>
    <row r="68" spans="1:9" ht="61.5">
      <c r="A68" s="23"/>
      <c r="B68" s="23"/>
      <c r="C68" s="17"/>
      <c r="D68" s="25" t="s">
        <v>67</v>
      </c>
      <c r="E68" s="25" t="s">
        <v>156</v>
      </c>
      <c r="F68" s="56"/>
      <c r="G68" s="56"/>
      <c r="H68" s="56"/>
      <c r="I68" s="26">
        <v>200000</v>
      </c>
    </row>
    <row r="69" spans="1:9" ht="94.5" customHeight="1">
      <c r="A69" s="23"/>
      <c r="B69" s="23"/>
      <c r="C69" s="17"/>
      <c r="D69" s="25" t="s">
        <v>138</v>
      </c>
      <c r="E69" s="25" t="s">
        <v>157</v>
      </c>
      <c r="F69" s="56"/>
      <c r="G69" s="56"/>
      <c r="H69" s="56"/>
      <c r="I69" s="26">
        <v>608000</v>
      </c>
    </row>
    <row r="70" spans="1:9" ht="61.5">
      <c r="A70" s="23"/>
      <c r="B70" s="23"/>
      <c r="C70" s="17"/>
      <c r="D70" s="25" t="s">
        <v>142</v>
      </c>
      <c r="E70" s="25" t="s">
        <v>108</v>
      </c>
      <c r="F70" s="56"/>
      <c r="G70" s="56"/>
      <c r="H70" s="56"/>
      <c r="I70" s="26">
        <v>-681500</v>
      </c>
    </row>
    <row r="71" spans="1:9" ht="76.5">
      <c r="A71" s="23"/>
      <c r="B71" s="23"/>
      <c r="C71" s="17"/>
      <c r="D71" s="25" t="s">
        <v>142</v>
      </c>
      <c r="E71" s="25" t="s">
        <v>118</v>
      </c>
      <c r="F71" s="56"/>
      <c r="G71" s="56"/>
      <c r="H71" s="56"/>
      <c r="I71" s="26">
        <v>682000</v>
      </c>
    </row>
    <row r="72" spans="1:9" ht="30.75">
      <c r="A72" s="23" t="s">
        <v>72</v>
      </c>
      <c r="B72" s="23" t="s">
        <v>73</v>
      </c>
      <c r="C72" s="17" t="s">
        <v>47</v>
      </c>
      <c r="D72" s="24" t="s">
        <v>74</v>
      </c>
      <c r="E72" s="18"/>
      <c r="F72" s="56"/>
      <c r="G72" s="56"/>
      <c r="H72" s="56"/>
      <c r="I72" s="26">
        <f>I73+I74+I75+I76</f>
        <v>0</v>
      </c>
    </row>
    <row r="73" spans="1:9" ht="76.5">
      <c r="A73" s="27"/>
      <c r="B73" s="23"/>
      <c r="C73" s="17"/>
      <c r="D73" s="25" t="s">
        <v>100</v>
      </c>
      <c r="E73" s="37" t="s">
        <v>101</v>
      </c>
      <c r="F73" s="56"/>
      <c r="G73" s="56"/>
      <c r="H73" s="56"/>
      <c r="I73" s="26">
        <v>-1600000</v>
      </c>
    </row>
    <row r="74" spans="1:9" ht="107.25">
      <c r="A74" s="27"/>
      <c r="B74" s="23"/>
      <c r="C74" s="17"/>
      <c r="D74" s="25" t="s">
        <v>100</v>
      </c>
      <c r="E74" s="37" t="s">
        <v>115</v>
      </c>
      <c r="F74" s="56"/>
      <c r="G74" s="56"/>
      <c r="H74" s="56"/>
      <c r="I74" s="26">
        <v>1600000</v>
      </c>
    </row>
    <row r="75" spans="1:9" ht="76.5">
      <c r="A75" s="27"/>
      <c r="B75" s="23"/>
      <c r="C75" s="17"/>
      <c r="D75" s="25" t="s">
        <v>100</v>
      </c>
      <c r="E75" s="37" t="s">
        <v>102</v>
      </c>
      <c r="F75" s="56"/>
      <c r="G75" s="56"/>
      <c r="H75" s="56"/>
      <c r="I75" s="26">
        <v>-1325986</v>
      </c>
    </row>
    <row r="76" spans="1:9" ht="107.25">
      <c r="A76" s="27"/>
      <c r="B76" s="23"/>
      <c r="C76" s="17"/>
      <c r="D76" s="25" t="s">
        <v>100</v>
      </c>
      <c r="E76" s="37" t="s">
        <v>116</v>
      </c>
      <c r="F76" s="56"/>
      <c r="G76" s="56"/>
      <c r="H76" s="56"/>
      <c r="I76" s="26">
        <v>1325986</v>
      </c>
    </row>
    <row r="77" spans="1:9" ht="36" customHeight="1">
      <c r="A77" s="27" t="s">
        <v>51</v>
      </c>
      <c r="B77" s="27" t="s">
        <v>52</v>
      </c>
      <c r="C77" s="27"/>
      <c r="D77" s="44" t="s">
        <v>53</v>
      </c>
      <c r="E77" s="18"/>
      <c r="F77" s="60"/>
      <c r="G77" s="60"/>
      <c r="H77" s="60"/>
      <c r="I77" s="36">
        <f>I78</f>
        <v>-311205</v>
      </c>
    </row>
    <row r="78" spans="1:9" ht="67.5" customHeight="1">
      <c r="A78" s="17" t="s">
        <v>54</v>
      </c>
      <c r="B78" s="17" t="s">
        <v>55</v>
      </c>
      <c r="C78" s="17" t="s">
        <v>56</v>
      </c>
      <c r="D78" s="18" t="s">
        <v>57</v>
      </c>
      <c r="E78" s="53"/>
      <c r="F78" s="56"/>
      <c r="G78" s="56"/>
      <c r="H78" s="56"/>
      <c r="I78" s="26">
        <f>SUM(I79:I85)</f>
        <v>-311205</v>
      </c>
    </row>
    <row r="79" spans="1:9" ht="30.75">
      <c r="A79" s="17"/>
      <c r="B79" s="17"/>
      <c r="C79" s="17"/>
      <c r="D79" s="18" t="s">
        <v>158</v>
      </c>
      <c r="E79" s="18" t="s">
        <v>159</v>
      </c>
      <c r="F79" s="56"/>
      <c r="G79" s="56"/>
      <c r="H79" s="56"/>
      <c r="I79" s="65">
        <v>-358450</v>
      </c>
    </row>
    <row r="80" spans="1:9" ht="30.75">
      <c r="A80" s="17"/>
      <c r="B80" s="17"/>
      <c r="C80" s="17"/>
      <c r="D80" s="18" t="s">
        <v>158</v>
      </c>
      <c r="E80" s="18" t="s">
        <v>160</v>
      </c>
      <c r="F80" s="56"/>
      <c r="G80" s="56"/>
      <c r="H80" s="56"/>
      <c r="I80" s="65">
        <v>-456409</v>
      </c>
    </row>
    <row r="81" spans="1:9" ht="30.75">
      <c r="A81" s="17"/>
      <c r="B81" s="17"/>
      <c r="C81" s="17"/>
      <c r="D81" s="18" t="s">
        <v>158</v>
      </c>
      <c r="E81" s="18" t="s">
        <v>161</v>
      </c>
      <c r="F81" s="56"/>
      <c r="G81" s="56"/>
      <c r="H81" s="56"/>
      <c r="I81" s="65">
        <v>-546929</v>
      </c>
    </row>
    <row r="82" spans="1:9" ht="30.75">
      <c r="A82" s="17"/>
      <c r="B82" s="17"/>
      <c r="C82" s="17"/>
      <c r="D82" s="18" t="s">
        <v>158</v>
      </c>
      <c r="E82" s="18" t="s">
        <v>162</v>
      </c>
      <c r="F82" s="56"/>
      <c r="G82" s="56"/>
      <c r="H82" s="56"/>
      <c r="I82" s="65">
        <v>-330212</v>
      </c>
    </row>
    <row r="83" spans="1:9" ht="30.75">
      <c r="A83" s="19"/>
      <c r="B83" s="19"/>
      <c r="C83" s="19"/>
      <c r="D83" s="25" t="s">
        <v>87</v>
      </c>
      <c r="E83" s="18" t="s">
        <v>129</v>
      </c>
      <c r="F83" s="56"/>
      <c r="G83" s="56"/>
      <c r="H83" s="56"/>
      <c r="I83" s="65">
        <v>176676</v>
      </c>
    </row>
    <row r="84" spans="1:9" ht="45.75">
      <c r="A84" s="19"/>
      <c r="B84" s="19"/>
      <c r="C84" s="19"/>
      <c r="D84" s="25" t="s">
        <v>87</v>
      </c>
      <c r="E84" s="18" t="s">
        <v>119</v>
      </c>
      <c r="F84" s="56"/>
      <c r="G84" s="56"/>
      <c r="H84" s="56"/>
      <c r="I84" s="65">
        <v>602304</v>
      </c>
    </row>
    <row r="85" spans="1:9" ht="45.75">
      <c r="A85" s="19"/>
      <c r="B85" s="19"/>
      <c r="C85" s="19"/>
      <c r="D85" s="25" t="s">
        <v>87</v>
      </c>
      <c r="E85" s="18" t="s">
        <v>120</v>
      </c>
      <c r="F85" s="56"/>
      <c r="G85" s="56"/>
      <c r="H85" s="56"/>
      <c r="I85" s="65">
        <v>601815</v>
      </c>
    </row>
    <row r="86" spans="1:9" ht="16.5">
      <c r="A86" s="19" t="s">
        <v>66</v>
      </c>
      <c r="B86" s="19" t="s">
        <v>35</v>
      </c>
      <c r="C86" s="19" t="s">
        <v>22</v>
      </c>
      <c r="D86" s="20" t="s">
        <v>36</v>
      </c>
      <c r="E86" s="18"/>
      <c r="F86" s="42"/>
      <c r="G86" s="42"/>
      <c r="H86" s="42"/>
      <c r="I86" s="21">
        <f>23692925-1600000</f>
        <v>22092925</v>
      </c>
    </row>
    <row r="87" spans="1:9" ht="20.25" customHeight="1">
      <c r="A87" s="7"/>
      <c r="B87" s="7"/>
      <c r="C87" s="8"/>
      <c r="D87" s="55" t="s">
        <v>9</v>
      </c>
      <c r="E87" s="9"/>
      <c r="F87" s="9"/>
      <c r="G87" s="9"/>
      <c r="H87" s="9"/>
      <c r="I87" s="54">
        <f>I8+I11+I15+I26+I30+I34+I37</f>
        <v>35315617</v>
      </c>
    </row>
    <row r="88" ht="105.75" customHeight="1"/>
    <row r="89" spans="1:10" ht="111.75" customHeight="1">
      <c r="A89" s="74" t="s">
        <v>2</v>
      </c>
      <c r="B89" s="74"/>
      <c r="C89" s="74"/>
      <c r="D89" s="74"/>
      <c r="E89" s="74"/>
      <c r="F89" s="4"/>
      <c r="G89" s="73" t="s">
        <v>31</v>
      </c>
      <c r="H89" s="73"/>
      <c r="I89" s="4"/>
      <c r="J89" s="4"/>
    </row>
    <row r="92" ht="15">
      <c r="G92" s="3"/>
    </row>
  </sheetData>
  <sheetProtection/>
  <mergeCells count="4">
    <mergeCell ref="B5:I5"/>
    <mergeCell ref="G1:H1"/>
    <mergeCell ref="G89:H89"/>
    <mergeCell ref="A89:E89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user1</cp:lastModifiedBy>
  <cp:lastPrinted>2018-08-13T07:38:46Z</cp:lastPrinted>
  <dcterms:created xsi:type="dcterms:W3CDTF">2004-01-17T10:33:37Z</dcterms:created>
  <dcterms:modified xsi:type="dcterms:W3CDTF">2018-10-09T07:31:43Z</dcterms:modified>
  <cp:category/>
  <cp:version/>
  <cp:contentType/>
  <cp:contentStatus/>
</cp:coreProperties>
</file>